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40" windowHeight="3790" firstSheet="1" activeTab="1"/>
  </bookViews>
  <sheets>
    <sheet name="DT_ALAP" sheetId="1" state="hidden" r:id="rId1"/>
    <sheet name="Héreg 0174 MVH" sheetId="2" r:id="rId2"/>
  </sheets>
  <definedNames>
    <definedName name="_xlnm.Print_Area" localSheetId="0">'DT_ALAP'!$A:$F</definedName>
    <definedName name="_xlnm.Print_Area" localSheetId="1">'Héreg 0174 MVH'!$A$1:$G$42</definedName>
  </definedNames>
  <calcPr fullCalcOnLoad="1"/>
</workbook>
</file>

<file path=xl/sharedStrings.xml><?xml version="1.0" encoding="utf-8"?>
<sst xmlns="http://schemas.openxmlformats.org/spreadsheetml/2006/main" count="217" uniqueCount="155">
  <si>
    <t>Sz.</t>
  </si>
  <si>
    <t>Megnevezés</t>
  </si>
  <si>
    <t>Menny.</t>
  </si>
  <si>
    <t>Egys.</t>
  </si>
  <si>
    <t>Anyag</t>
  </si>
  <si>
    <t>Díj összesen</t>
  </si>
  <si>
    <t>1.</t>
  </si>
  <si>
    <r>
      <t>m</t>
    </r>
    <r>
      <rPr>
        <b/>
        <vertAlign val="superscript"/>
        <sz val="10"/>
        <rFont val="Arial CE"/>
        <family val="2"/>
      </rPr>
      <t>3</t>
    </r>
  </si>
  <si>
    <t>2.</t>
  </si>
  <si>
    <t>3.</t>
  </si>
  <si>
    <r>
      <t>m</t>
    </r>
    <r>
      <rPr>
        <b/>
        <vertAlign val="superscript"/>
        <sz val="10"/>
        <rFont val="Arial CE"/>
        <family val="2"/>
      </rPr>
      <t>3</t>
    </r>
  </si>
  <si>
    <r>
      <t>m</t>
    </r>
    <r>
      <rPr>
        <b/>
        <vertAlign val="superscript"/>
        <sz val="10"/>
        <rFont val="Arial CE"/>
        <family val="2"/>
      </rPr>
      <t>2</t>
    </r>
  </si>
  <si>
    <t>MINDÖSSZESEN</t>
  </si>
  <si>
    <t>m</t>
  </si>
  <si>
    <t>db</t>
  </si>
  <si>
    <t>1. BONTÁSI MUNKÁK</t>
  </si>
  <si>
    <t>4.</t>
  </si>
  <si>
    <t>5.</t>
  </si>
  <si>
    <t>6.</t>
  </si>
  <si>
    <t>Törmelék elszállítása, lerakási illetékkel</t>
  </si>
  <si>
    <t>2. FÖLDMUNKÁK</t>
  </si>
  <si>
    <t>m2</t>
  </si>
  <si>
    <t>7.</t>
  </si>
  <si>
    <t>8.</t>
  </si>
  <si>
    <t>Egységár</t>
  </si>
  <si>
    <t>Szigetvár, TESCO áruház durvaterep rendezésének költségvetési kiírása</t>
  </si>
  <si>
    <t>Épületalapok bontása</t>
  </si>
  <si>
    <t>Tüzivíztároló bontása (3 m mélységig)</t>
  </si>
  <si>
    <t>Aszfalt burkolatok bontása</t>
  </si>
  <si>
    <t>Beton burkolatok bontása</t>
  </si>
  <si>
    <t>Murvázott burkolatok bontása</t>
  </si>
  <si>
    <t>Földkiemelés, bevágási szelvény készítése, keresztszállítás</t>
  </si>
  <si>
    <t>Simitóhengerlés</t>
  </si>
  <si>
    <t>Tömörítés nagy felületen Trg: 95% 25 cm vastagságban</t>
  </si>
  <si>
    <t>Homokos kavics talajjavító réteg készítése 20 cm vastagságban</t>
  </si>
  <si>
    <r>
      <t>m</t>
    </r>
    <r>
      <rPr>
        <b/>
        <vertAlign val="superscript"/>
        <sz val="10"/>
        <rFont val="Arial CE"/>
        <family val="0"/>
      </rPr>
      <t>3</t>
    </r>
  </si>
  <si>
    <t>Humuszleszedés 20 cm vastagságban</t>
  </si>
  <si>
    <t>terület</t>
  </si>
  <si>
    <t>bevágás</t>
  </si>
  <si>
    <t>töltés</t>
  </si>
  <si>
    <t>Tömörítés nagy felületen, Trg: 90%</t>
  </si>
  <si>
    <t>Geotextília vagy georács terítése</t>
  </si>
  <si>
    <t>TERC kód</t>
  </si>
  <si>
    <t>Mennyiségi egység</t>
  </si>
  <si>
    <t>Referencia ár</t>
  </si>
  <si>
    <t>Mennyiség</t>
  </si>
  <si>
    <t>Összesen</t>
  </si>
  <si>
    <t>21. költségnem</t>
  </si>
  <si>
    <t>Irtás föld és sziklamunka</t>
  </si>
  <si>
    <t>10 m2</t>
  </si>
  <si>
    <t>m3</t>
  </si>
  <si>
    <t>21-007-1729654</t>
  </si>
  <si>
    <t>21-007-001.1.1.2.9</t>
  </si>
  <si>
    <t>21-004-0015663</t>
  </si>
  <si>
    <t>21-004-005.1.1.1</t>
  </si>
  <si>
    <t>21-008-0016275</t>
  </si>
  <si>
    <t>21-008-003.1.2</t>
  </si>
  <si>
    <t>21-011-0016493</t>
  </si>
  <si>
    <t>21-011-005-0118001</t>
  </si>
  <si>
    <t>100 m2</t>
  </si>
  <si>
    <t>21-004-0015583</t>
  </si>
  <si>
    <t>21-004-004.2.2-0120123</t>
  </si>
  <si>
    <t>21-008-0016210</t>
  </si>
  <si>
    <t>21-008-002.1.3</t>
  </si>
  <si>
    <t>21-006-0016100</t>
  </si>
  <si>
    <t>21-006-004.1.1</t>
  </si>
  <si>
    <t>21-004-0015726</t>
  </si>
  <si>
    <t>21-004-007.1</t>
  </si>
  <si>
    <t>21-008-0016263</t>
  </si>
  <si>
    <t>21-008-003.1.1</t>
  </si>
  <si>
    <t>21-001-0014302</t>
  </si>
  <si>
    <t>21-001-013.1.1-0631101</t>
  </si>
  <si>
    <t>53. költségnem</t>
  </si>
  <si>
    <t>Közmű csatorna építés</t>
  </si>
  <si>
    <t>63-103-2334436</t>
  </si>
  <si>
    <t>63-103-001.31.1.3-0750206</t>
  </si>
  <si>
    <t>61. költségnem</t>
  </si>
  <si>
    <t>Útburkolatalap és makadámburkolat készítése</t>
  </si>
  <si>
    <t>61-002-2642001</t>
  </si>
  <si>
    <t>61-002-011.2-0130246</t>
  </si>
  <si>
    <t>63. költségnem</t>
  </si>
  <si>
    <t>Bitumenes alap és makadámburkolat készítése</t>
  </si>
  <si>
    <t>NETTÓ Mindösszesen</t>
  </si>
  <si>
    <t>ÉNGY kód</t>
  </si>
  <si>
    <t>Nagytömegű földmunka, Tereprendezés jellegű földművek létesítése, kitermeléssel, terítéssel, tömörítés nélkül, gépi erővel, 18%-os terephajlásig, I-IV. oszt. talajban, szállítással, 1600,01-3400,0 m között</t>
  </si>
  <si>
    <t>21-007-1729940</t>
  </si>
  <si>
    <t>21-007-002.1.1.1.9-0990001</t>
  </si>
  <si>
    <t>Nagytömegű földmunka, Földkitermelés bevágásban vagy anyagnyerő helyen és töltés- vagy depóniakészítés tömörítés nélkül, gépi erővel, 18%-os terephajlásig, I-IV. oszt. talajban, szállítással, 1400,1-1600,0 m között, Szállító útvonal öntözése</t>
  </si>
  <si>
    <t>Alakító földmunka, Tükörkészítés tömörítés nélkül, sík felületen gépi erővel, kiegészítő kézi munkával talajosztály: I-IV.</t>
  </si>
  <si>
    <t>Tömörítés, Simító hengerlés a földmű (tükör és padka) felületén, gépi erővel, 3,0 m-nél nagyobb szélességnél</t>
  </si>
  <si>
    <t>21-008-0016205</t>
  </si>
  <si>
    <t>21-008-002.1.2</t>
  </si>
  <si>
    <t>Tömörítés, Tömörítés bármely tömörítési osztályban gépi erővel, nagy felületen, tömörségi fok: 90%</t>
  </si>
  <si>
    <t>Alakító földmunka, Padka és elválasztó sáv készítése, felületrendezés tömörítés nélkül, helyszínről szállított anyagból, gépi erővel, kiegészítő kézi munkával, földanyagból</t>
  </si>
  <si>
    <t>Tömörítés, Simító hengerlés a földmű (tükör és padka) felületén, gépi erővel, 3,0 m szélességig</t>
  </si>
  <si>
    <t>Irtás, parkosítás, Füvesítés sík felületen talaj-előkészítéssel,....dkg/m2-.....minőségű fűmagkeverékkel, gépi erővel KITE PÁZSIT fűmagkeverék, 40-50 dkg/10 m2</t>
  </si>
  <si>
    <t>Kiegészítő tevékenységek, Töltésalapozás geotextíliával REHAU RAUMAT geotextília PP-ből, fehér, 130 g/m2, 5,0 kN/m, Cikkszám: 241808</t>
  </si>
  <si>
    <t>Alakító földmunka, Talajjavító réteg készítése vonalas létesítményeknél, 3,00 m szélesség felett, osztályozatlan kavicsból, Nyers homokos kavics, NHK 0/125 Q-T, Hegyeshalom</t>
  </si>
  <si>
    <t>Tömörítés, Tömörítés bármely tömörítési osztályban gépi erővel, nagy felületen, tömörségi fok: 95%</t>
  </si>
  <si>
    <t>Útburkolatalap és makadámburkolat készítése
Mechanikailag stabilizált alaprétegek
Mechanikailag stabilizált alapréteg készítése finiserrel,
M22 jelű, 10-20 cm vastagságban
Útépítési zúzottkő, M22 Colas-Északkő, Szob</t>
  </si>
  <si>
    <t>61-002-2641730</t>
  </si>
  <si>
    <t>61-002-001.1-0130237</t>
  </si>
  <si>
    <t>Útburkolatalap és makadámburkolat készítése, Mechanikailag stabilizált alaprétegek, Mechanikailag stabilizált alapréteg készítése útgyaluval, M56 jelű, 15-25 cm vastagságban Útépítési zúzottkő, M56 Colas-Északkő, Szob</t>
  </si>
  <si>
    <t>Bitumenes alap és makadámburkolat készítése, Egyéb közutak bitumenes burkolatai, Egyéb közutak bitumenes burkolatának készítése, hengerelt aszfalt kopóréteg készítése (AC), az alatta lévő réteg felületének előzetes letakarításával és bitumenes permetezéssel, 3,2 méter szélességig, AC 11 kopó aszfaltkeverékből, 35-55 mm vastagságban terítve, Kopóréteg AC11 kopó 50/70, AC11 kopó 70/100 típusú bitumennel, N igénybevételi kat. útszakaszok kopórétege, homokkal, zúzalékkal</t>
  </si>
  <si>
    <t>53-001-0599510</t>
  </si>
  <si>
    <t>53-001-002.1.2.3-0640092</t>
  </si>
  <si>
    <t>Közmű csatornaépítés, Csatornaépítés, Körszelvényű, talpas betoncső beépítése cementhabarcs kötéssel, 1,00 m hosszú előregyártott betoncsövekből, belső csőátmérő: 50 cm LEIER TA 50/100 csaphornyos csatlakozású talpas betoncső, V1-T1-A1, CEM 2/A-V 32,5 S, Cikkszám: HUTJS1124</t>
  </si>
  <si>
    <t>53-001-0599483</t>
  </si>
  <si>
    <t>53-001-002.1.2.2-0640091</t>
  </si>
  <si>
    <t>Közmű csatornaépítés, Csatornaépítés, Körszelvényű, talpas betoncső beépítése cementhabarcs kötéssel, 1,00 m hosszú előregyártott betoncsövekből, belső csőátmérő: 40 cm LEIER TA 40/100 csaphornyos csatlakozású talpas betoncső, V1-T1-A1, CEM 2/A-V 32,5 S, Cikkszám: HUTJS1123</t>
  </si>
  <si>
    <t>53-051-4101296</t>
  </si>
  <si>
    <t>53-051-001.2-0644209</t>
  </si>
  <si>
    <t>Közmű csatornaépítés, Felszíni vízelvezetés, árok- és mederburkoló elemek, Előregyártott vasbeton árok- és mederburkoló elemelhelyezése csaphornyos illesztéssel, földmunka nélkül, 40-70 cm árokfenék szélesség között LEIER ÁBE 40/50-200 L D400 árokburkoló elem (támidommal), Cikkszám: HUTJH5997</t>
  </si>
  <si>
    <t>53-101-1692905</t>
  </si>
  <si>
    <t>53-101-003.1.1-0110001</t>
  </si>
  <si>
    <t>Közmű csatornaépítés, Közmű és rézsűburkolat készítése, egyéb vízépítési munkák, Vízépítési kőművek felületképzése; Kőhányás, kőszórás, kőterítés felületképzése, kőrakatszerű kialakítással, Vízépítési terméskő TA-TB 25-100 kg-ig, Basalt-Középkő, Tardos</t>
  </si>
  <si>
    <t>Közlekedési pályák különleges földmunkái, Öv- és talpárok /szabványárok/ készítése, bármely keresztmetszettel, a kitermelt föld elteregetésével, gépi erővel, kiegészítő kézi földmunkával, I-IV. oszt. talajban</t>
  </si>
  <si>
    <t>68. költségnem</t>
  </si>
  <si>
    <t>Útpályatartozékok építése</t>
  </si>
  <si>
    <t>68-002-2338264</t>
  </si>
  <si>
    <t>68-002-001.1-0020446</t>
  </si>
  <si>
    <t>Útpályatartozékok építése, Közúti és vasúti jelzések, Közúti jelző- és útbaigazító táblák fémanyagú oszlopainak elhelyezése betonalappal, földmunkával, I-IV. osztályú talajban, 89 mm átmérőjű alumínium oszlop, 1,5-5,5 m hosszú, előregyártott betonalappal, Horganyzott tartóoszlop 89x3500</t>
  </si>
  <si>
    <t>68-002-2338884</t>
  </si>
  <si>
    <t>68-002-002.1-0020044</t>
  </si>
  <si>
    <t>Útpályatartozékok építése, Közúti és vasúti jelzések, Közúti jelző- és útbaigazító táblák felszerelése, útvonaltípust, elsőbbséget szabályozó, utasítástadó, tilalmi, tilalmat, veszélyt, tájékoztatást adó jelzőtáblák és útbaigazítást adó táblák, 2-2 bilincskészlettel, Alumínium utasítást adó jelzőtábla, fényvisszaverő, 600 mm HI 2 szín</t>
  </si>
  <si>
    <t>19. költségnem</t>
  </si>
  <si>
    <t>Költségtérítés</t>
  </si>
  <si>
    <t>19-010-2244246</t>
  </si>
  <si>
    <t>19-010-001.1.2</t>
  </si>
  <si>
    <t>Költségtérítés, Építményre vonatkozó költségtérítések, Általános teendők tervezési és előkészítési szakaszban, tervkészítés</t>
  </si>
  <si>
    <t>19-010-2244314</t>
  </si>
  <si>
    <t>19-010-001.21.2</t>
  </si>
  <si>
    <t>Költségtérítés, Építményre vonatkozó költségtérítések, Általános teendők befejezés szakaszában, megvalósulási tervdokumentáció elkészítése</t>
  </si>
  <si>
    <t>19-010-2244183</t>
  </si>
  <si>
    <t>19-010-001.11.1.3</t>
  </si>
  <si>
    <t>Költségtérítés, Építményre vonatkozó költségtérítések, Általános teendők megvalósulás szakaszában, ellenőrző mérések, építési műszaki ellenőrzés</t>
  </si>
  <si>
    <t>óra</t>
  </si>
  <si>
    <t>21-004-0015675</t>
  </si>
  <si>
    <t>21-004-005.1.2.1</t>
  </si>
  <si>
    <t>Alakító földmunka, Tükörkészítés tömörítés nélkül, sík felületen kézi erővel, talajosztály: V-VI.</t>
  </si>
  <si>
    <t>21-004-0015486</t>
  </si>
  <si>
    <t>21-004-004.1.2-0120123</t>
  </si>
  <si>
    <t>Alakító földmunka, Talajjavító réteg készítése vonalas létesítményeknél, 3,00 m szélességig vagy építményen belül, osztályozatlan kavicsból, Nyers homokos kavics, NHK 0/125 Q-T, Hegyeshalom</t>
  </si>
  <si>
    <t>21-008-0016251</t>
  </si>
  <si>
    <t>21-008-002.3.1</t>
  </si>
  <si>
    <t>Tömörítés, Tömörítés bármely tömörítési osztályban gépi erővel, vezeték felett és mellett, tömörségi fok: 85%</t>
  </si>
  <si>
    <t>21-003-0015373</t>
  </si>
  <si>
    <t>21-003-011.2.1</t>
  </si>
  <si>
    <t>Munkagödör és munkaárok készítése, Földvisszatöltés munkagödörbe vagy munkaárokba, tömörítés nélkül, réteges elterítéssel, I-IV. osztályú talajban, gépi erővel, az anyag súlypontja 10,0 m-en belül, a vezetéket (műtárgyat) környező 50 cm-en túli szelvényrészben</t>
  </si>
  <si>
    <t>21-011-0016440</t>
  </si>
  <si>
    <t>21-011-002.1.3</t>
  </si>
  <si>
    <t>Kiegészítő tevékenységek, Fejtett föld tolása és elteregetése, I-IV. osztályú talajban, 50,1-100 m távolság között</t>
  </si>
  <si>
    <t>21-003-0014884</t>
  </si>
  <si>
    <t>21-003-006.1.1</t>
  </si>
  <si>
    <t>Munkagödör és munkaárok készítése, Munkaárok földkiemelése közmű nélküli területen, gépi erővel, kiegészítő kézi munkával, bármely konzisztenciájú, I-IV. oszt. talajban, dúcolás nélkül, 3,0 m2 szelvényig</t>
  </si>
</sst>
</file>

<file path=xl/styles.xml><?xml version="1.0" encoding="utf-8"?>
<styleSheet xmlns="http://schemas.openxmlformats.org/spreadsheetml/2006/main">
  <numFmts count="45">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gt;=3620000000]#\ \(##\)\ ###\-###;[&gt;=20000000]#\ \(##\)\ ###\-###;#\ \(#\)\ ###\-##\-##"/>
    <numFmt numFmtId="166" formatCode="0.00;[Blue]0.00"/>
    <numFmt numFmtId="167" formatCode="0.00_ ;[Red]\-0.00\ "/>
    <numFmt numFmtId="168" formatCode="0.00;[Blue]\-0.00"/>
    <numFmt numFmtId="169" formatCode="0.00;[Black]0.00"/>
    <numFmt numFmtId="170" formatCode="0.00;[Magenta]0.00"/>
    <numFmt numFmtId="171" formatCode="0.0;[Black]0.0"/>
    <numFmt numFmtId="172" formatCode="0.000"/>
    <numFmt numFmtId="173" formatCode="####.0"/>
    <numFmt numFmtId="174" formatCode="#0"/>
    <numFmt numFmtId="175" formatCode="@&quot; ccfr&quot;"/>
    <numFmt numFmtId="176" formatCode="General&quot; vastag AB 16/F aszfaltbeton kopóréteg&quot;"/>
    <numFmt numFmtId="177" formatCode="General&quot; cm vastag K 20 bitumenes kötőréteg&quot;"/>
    <numFmt numFmtId="178" formatCode="General&quot; cm vastag AB 16/F aszfaltbeton kopóréteg&quot;"/>
    <numFmt numFmtId="179" formatCode="General&quot; cm vastag JU-35/F javított útalap&quot;"/>
    <numFmt numFmtId="180" formatCode="General&quot; cm vastag AB 5 sétányaszfalt&quot;"/>
    <numFmt numFmtId="181" formatCode="General&quot; cm vastag AB 12 aszfaltbeton kopóréteg&quot;"/>
    <numFmt numFmtId="182" formatCode="General&quot; cm vastag JU-35 javított útalap&quot;"/>
    <numFmt numFmtId="183" formatCode="0;[Black]0"/>
    <numFmt numFmtId="184" formatCode="#,##0.00\ &quot;Ft&quot;"/>
    <numFmt numFmtId="185" formatCode="#,##0\ &quot;Ft&quot;"/>
    <numFmt numFmtId="186" formatCode="0.0000"/>
    <numFmt numFmtId="187" formatCode="General&quot; cm vastag AC 11 aszfaltbeton kopóréteg&quot;"/>
    <numFmt numFmtId="188" formatCode="General&quot; cm vastag AC 22 aszfaltbeton kötőréteg&quot;"/>
    <numFmt numFmtId="189" formatCode="[$-40E]yyyy\.\ mmmm\ d\."/>
    <numFmt numFmtId="190" formatCode="General&quot; cm vastag AC 4 sétányaszfalt&quot;"/>
    <numFmt numFmtId="191" formatCode="#,##0.0\ &quot;Ft&quot;"/>
    <numFmt numFmtId="192" formatCode="_-* #,##0.0\ _F_t_-;\-* #,##0.0\ _F_t_-;_-* &quot;-&quot;??\ _F_t_-;_-@_-"/>
    <numFmt numFmtId="193" formatCode="_-* #,##0\ _F_t_-;\-* #,##0\ _F_t_-;_-* &quot;-&quot;??\ _F_t_-;_-@_-"/>
    <numFmt numFmtId="194" formatCode="_-* #,##0.0000\ _F_t_-;\-* #,##0.0000\ _F_t_-;_-* &quot;-&quot;??\ _F_t_-;_-@_-"/>
    <numFmt numFmtId="195" formatCode="_-* #,##0.0000\ _F_t_-;\-* #,##0.0000\ _F_t_-;_-* &quot;-&quot;????\ _F_t_-;_-@_-"/>
    <numFmt numFmtId="196" formatCode="&quot;Igen&quot;;&quot;Igen&quot;;&quot;Nem&quot;"/>
    <numFmt numFmtId="197" formatCode="&quot;Igaz&quot;;&quot;Igaz&quot;;&quot;Hamis&quot;"/>
    <numFmt numFmtId="198" formatCode="&quot;Be&quot;;&quot;Be&quot;;&quot;Ki&quot;"/>
    <numFmt numFmtId="199" formatCode="[$¥€-2]\ #\ ##,000_);[Red]\([$€-2]\ #\ ##,000\)"/>
    <numFmt numFmtId="200" formatCode="[$€-2]\ #\ ##,000_);[Red]\([$€-2]\ #\ ##,000\)"/>
  </numFmts>
  <fonts count="47">
    <font>
      <sz val="10"/>
      <name val="Arial CE"/>
      <family val="0"/>
    </font>
    <font>
      <b/>
      <sz val="10"/>
      <name val="Arial CE"/>
      <family val="2"/>
    </font>
    <font>
      <b/>
      <sz val="12"/>
      <name val="Arial CE"/>
      <family val="2"/>
    </font>
    <font>
      <b/>
      <vertAlign val="superscript"/>
      <sz val="10"/>
      <name val="Arial CE"/>
      <family val="2"/>
    </font>
    <font>
      <b/>
      <sz val="14"/>
      <name val="Arial CE"/>
      <family val="2"/>
    </font>
    <font>
      <b/>
      <sz val="10"/>
      <name val="Book Antiqua"/>
      <family val="1"/>
    </font>
    <font>
      <sz val="10"/>
      <name val="Book Antiqua"/>
      <family val="1"/>
    </font>
    <font>
      <b/>
      <sz val="12"/>
      <name val="Book Antiqua"/>
      <family val="1"/>
    </font>
    <font>
      <sz val="12"/>
      <name val="Book Antiqua"/>
      <family val="1"/>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0"/>
      <color indexed="12"/>
      <name val="Arial CE"/>
      <family val="0"/>
    </font>
    <font>
      <sz val="11"/>
      <color indexed="52"/>
      <name val="Calibri"/>
      <family val="2"/>
    </font>
    <font>
      <sz val="11"/>
      <color indexed="17"/>
      <name val="Calibri"/>
      <family val="2"/>
    </font>
    <font>
      <b/>
      <sz val="11"/>
      <color indexed="63"/>
      <name val="Calibri"/>
      <family val="2"/>
    </font>
    <font>
      <u val="single"/>
      <sz val="10"/>
      <color indexed="20"/>
      <name val="Arial CE"/>
      <family val="0"/>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u val="single"/>
      <sz val="10"/>
      <color theme="11"/>
      <name val="Arial CE"/>
      <family val="0"/>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7"/>
        <bgColor indexed="64"/>
      </patternFill>
    </fill>
    <fill>
      <patternFill patternType="solid">
        <fgColor indexed="13"/>
        <bgColor indexed="64"/>
      </patternFill>
    </fill>
    <fill>
      <patternFill patternType="solid">
        <fgColor indexed="52"/>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0" fillId="22" borderId="7" applyNumberFormat="0" applyFont="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9" fillId="29" borderId="0" applyNumberFormat="0" applyBorder="0" applyAlignment="0" applyProtection="0"/>
    <xf numFmtId="0" fontId="40" fillId="30" borderId="8"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5" fillId="32" borderId="0" applyNumberFormat="0" applyBorder="0" applyAlignment="0" applyProtection="0"/>
    <xf numFmtId="0" fontId="46" fillId="30" borderId="1" applyNumberFormat="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0" xfId="0" applyFont="1" applyAlignment="1">
      <alignment horizontal="center" vertical="center" wrapText="1"/>
    </xf>
    <xf numFmtId="0" fontId="0" fillId="0" borderId="0" xfId="0" applyAlignment="1">
      <alignment vertical="center" wrapText="1"/>
    </xf>
    <xf numFmtId="0" fontId="1" fillId="0" borderId="0" xfId="0" applyFont="1" applyAlignment="1">
      <alignment vertical="center" wrapText="1"/>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164"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164" fontId="1" fillId="0" borderId="0" xfId="0" applyNumberFormat="1" applyFont="1" applyAlignment="1">
      <alignment horizontal="center" vertical="center" wrapText="1"/>
    </xf>
    <xf numFmtId="0" fontId="0" fillId="0" borderId="10" xfId="0" applyBorder="1" applyAlignment="1">
      <alignment vertical="center" wrapText="1"/>
    </xf>
    <xf numFmtId="164" fontId="1" fillId="0" borderId="10" xfId="0" applyNumberFormat="1" applyFont="1" applyBorder="1" applyAlignment="1">
      <alignment horizontal="center" vertical="center" wrapText="1"/>
    </xf>
    <xf numFmtId="171" fontId="1" fillId="0" borderId="10" xfId="0" applyNumberFormat="1" applyFont="1" applyFill="1" applyBorder="1" applyAlignment="1">
      <alignment horizontal="center" vertical="center" wrapText="1"/>
    </xf>
    <xf numFmtId="0" fontId="0" fillId="0" borderId="10" xfId="0" applyFont="1" applyBorder="1" applyAlignment="1">
      <alignment vertical="center" wrapText="1"/>
    </xf>
    <xf numFmtId="164" fontId="1" fillId="0" borderId="10" xfId="0" applyNumberFormat="1" applyFont="1" applyBorder="1" applyAlignment="1">
      <alignment horizontal="center" vertical="center"/>
    </xf>
    <xf numFmtId="1" fontId="1" fillId="0" borderId="10" xfId="0" applyNumberFormat="1" applyFont="1" applyFill="1" applyBorder="1" applyAlignment="1">
      <alignment horizontal="center" vertical="center" wrapText="1"/>
    </xf>
    <xf numFmtId="185" fontId="1" fillId="0" borderId="10" xfId="0" applyNumberFormat="1" applyFont="1" applyFill="1" applyBorder="1" applyAlignment="1">
      <alignment horizontal="center" vertical="center" wrapText="1"/>
    </xf>
    <xf numFmtId="1" fontId="1" fillId="0" borderId="10" xfId="0" applyNumberFormat="1" applyFont="1" applyBorder="1" applyAlignment="1">
      <alignment horizontal="center" vertical="center" wrapText="1"/>
    </xf>
    <xf numFmtId="0" fontId="1" fillId="34"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0" fillId="35" borderId="10" xfId="0" applyFont="1" applyFill="1" applyBorder="1" applyAlignment="1">
      <alignment horizontal="left" vertical="center" wrapText="1"/>
    </xf>
    <xf numFmtId="183" fontId="1" fillId="35" borderId="10" xfId="0" applyNumberFormat="1" applyFont="1" applyFill="1" applyBorder="1" applyAlignment="1">
      <alignment horizontal="center" vertical="center" wrapText="1"/>
    </xf>
    <xf numFmtId="185" fontId="1" fillId="35" borderId="10" xfId="0" applyNumberFormat="1" applyFont="1" applyFill="1" applyBorder="1" applyAlignment="1">
      <alignment horizontal="center" vertical="center" wrapText="1"/>
    </xf>
    <xf numFmtId="1" fontId="1" fillId="35" borderId="10" xfId="0" applyNumberFormat="1" applyFont="1" applyFill="1" applyBorder="1" applyAlignment="1">
      <alignment horizontal="center" vertical="center" wrapText="1"/>
    </xf>
    <xf numFmtId="1"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1" fontId="5" fillId="0" borderId="13" xfId="0" applyNumberFormat="1" applyFont="1" applyBorder="1" applyAlignment="1">
      <alignment horizontal="center" vertical="center" wrapText="1"/>
    </xf>
    <xf numFmtId="0" fontId="6" fillId="0" borderId="0" xfId="0" applyFont="1" applyAlignment="1">
      <alignment vertical="center" wrapText="1"/>
    </xf>
    <xf numFmtId="1" fontId="7" fillId="36" borderId="11" xfId="0" applyNumberFormat="1" applyFont="1" applyFill="1" applyBorder="1" applyAlignment="1">
      <alignment vertical="center" wrapText="1"/>
    </xf>
    <xf numFmtId="0" fontId="7" fillId="36" borderId="12" xfId="0" applyFont="1" applyFill="1" applyBorder="1" applyAlignment="1">
      <alignment vertical="center" wrapText="1"/>
    </xf>
    <xf numFmtId="0" fontId="7" fillId="36" borderId="12" xfId="0" applyFont="1" applyFill="1" applyBorder="1" applyAlignment="1">
      <alignment horizontal="center" vertical="center" wrapText="1"/>
    </xf>
    <xf numFmtId="192" fontId="7" fillId="36" borderId="12" xfId="40" applyNumberFormat="1" applyFont="1" applyFill="1" applyBorder="1" applyAlignment="1">
      <alignment horizontal="center" vertical="center" wrapText="1"/>
    </xf>
    <xf numFmtId="43" fontId="7" fillId="36" borderId="12" xfId="40" applyNumberFormat="1" applyFont="1" applyFill="1" applyBorder="1" applyAlignment="1">
      <alignment horizontal="center" vertical="center" wrapText="1"/>
    </xf>
    <xf numFmtId="193" fontId="7" fillId="36" borderId="13" xfId="40" applyNumberFormat="1" applyFont="1" applyFill="1" applyBorder="1" applyAlignment="1">
      <alignment horizontal="center" vertical="center" wrapText="1"/>
    </xf>
    <xf numFmtId="0" fontId="6" fillId="0" borderId="0" xfId="0" applyFont="1" applyAlignment="1">
      <alignment horizontal="center" vertical="center" wrapText="1"/>
    </xf>
    <xf numFmtId="0" fontId="8" fillId="36" borderId="0" xfId="0" applyFont="1" applyFill="1" applyAlignment="1">
      <alignment vertical="center" wrapText="1"/>
    </xf>
    <xf numFmtId="1" fontId="5" fillId="0" borderId="14" xfId="0" applyNumberFormat="1" applyFont="1" applyBorder="1" applyAlignment="1">
      <alignmen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43" fontId="6" fillId="0" borderId="10" xfId="40" applyNumberFormat="1" applyFont="1" applyBorder="1" applyAlignment="1">
      <alignment horizontal="center" vertical="center" wrapText="1"/>
    </xf>
    <xf numFmtId="194" fontId="6" fillId="0" borderId="15" xfId="40" applyNumberFormat="1" applyFont="1" applyBorder="1" applyAlignment="1">
      <alignment horizontal="center" vertical="center" wrapText="1"/>
    </xf>
    <xf numFmtId="193" fontId="5" fillId="0" borderId="16" xfId="40" applyNumberFormat="1" applyFont="1" applyBorder="1" applyAlignment="1">
      <alignment horizontal="center" vertical="center" wrapText="1"/>
    </xf>
    <xf numFmtId="1" fontId="5" fillId="0" borderId="14" xfId="0" applyNumberFormat="1" applyFont="1" applyFill="1" applyBorder="1" applyAlignment="1">
      <alignment vertical="center" wrapText="1"/>
    </xf>
    <xf numFmtId="194" fontId="6" fillId="0" borderId="10" xfId="40" applyNumberFormat="1" applyFont="1" applyBorder="1" applyAlignment="1">
      <alignment horizontal="center" vertical="center" wrapText="1"/>
    </xf>
    <xf numFmtId="194" fontId="7" fillId="36" borderId="12" xfId="40" applyNumberFormat="1" applyFont="1" applyFill="1" applyBorder="1" applyAlignment="1">
      <alignment horizontal="center" vertical="center" wrapText="1"/>
    </xf>
    <xf numFmtId="1" fontId="5" fillId="0" borderId="17" xfId="0" applyNumberFormat="1" applyFont="1" applyFill="1" applyBorder="1" applyAlignment="1">
      <alignment vertical="center" wrapText="1"/>
    </xf>
    <xf numFmtId="0" fontId="6" fillId="0" borderId="18" xfId="0" applyFont="1" applyBorder="1" applyAlignment="1">
      <alignment vertical="center" wrapText="1"/>
    </xf>
    <xf numFmtId="0" fontId="6" fillId="0" borderId="18" xfId="0" applyFont="1" applyBorder="1" applyAlignment="1">
      <alignment horizontal="center" vertical="center" wrapText="1"/>
    </xf>
    <xf numFmtId="43" fontId="6" fillId="0" borderId="18" xfId="40" applyNumberFormat="1" applyFont="1" applyBorder="1" applyAlignment="1">
      <alignment horizontal="center" vertical="center" wrapText="1"/>
    </xf>
    <xf numFmtId="193" fontId="5" fillId="0" borderId="19" xfId="40" applyNumberFormat="1" applyFont="1" applyBorder="1" applyAlignment="1">
      <alignment horizontal="center" vertical="center" wrapText="1"/>
    </xf>
    <xf numFmtId="0" fontId="8" fillId="0" borderId="0" xfId="0" applyFont="1" applyAlignment="1">
      <alignment vertical="center" wrapText="1"/>
    </xf>
    <xf numFmtId="1" fontId="6" fillId="0" borderId="0" xfId="0" applyNumberFormat="1" applyFont="1" applyAlignment="1">
      <alignment horizontal="left" vertical="center" wrapText="1"/>
    </xf>
    <xf numFmtId="0" fontId="6" fillId="0" borderId="0" xfId="0" applyFont="1" applyAlignment="1">
      <alignment horizontal="left" vertical="center" wrapText="1"/>
    </xf>
    <xf numFmtId="1" fontId="5" fillId="0" borderId="0" xfId="0" applyNumberFormat="1" applyFont="1" applyAlignment="1">
      <alignment horizontal="center" vertical="center" wrapText="1"/>
    </xf>
    <xf numFmtId="0" fontId="5" fillId="0" borderId="0" xfId="0" applyFont="1" applyAlignment="1">
      <alignmen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43" fontId="6" fillId="0" borderId="10" xfId="40" applyNumberFormat="1" applyFont="1" applyFill="1" applyBorder="1" applyAlignment="1">
      <alignment horizontal="center" vertical="center" wrapText="1"/>
    </xf>
    <xf numFmtId="194" fontId="6" fillId="0" borderId="15" xfId="40" applyNumberFormat="1" applyFont="1" applyFill="1" applyBorder="1" applyAlignment="1">
      <alignment horizontal="center" vertical="center" wrapText="1"/>
    </xf>
    <xf numFmtId="193" fontId="5" fillId="0" borderId="16" xfId="40" applyNumberFormat="1" applyFont="1" applyFill="1" applyBorder="1" applyAlignment="1">
      <alignment horizontal="center" vertical="center" wrapText="1"/>
    </xf>
    <xf numFmtId="1" fontId="5" fillId="0" borderId="20" xfId="0" applyNumberFormat="1" applyFont="1" applyFill="1" applyBorder="1" applyAlignment="1">
      <alignment vertical="center" wrapText="1"/>
    </xf>
    <xf numFmtId="0" fontId="6" fillId="0" borderId="21" xfId="0" applyFont="1" applyFill="1" applyBorder="1" applyAlignment="1">
      <alignment vertical="center" wrapText="1"/>
    </xf>
    <xf numFmtId="0" fontId="6" fillId="0" borderId="21" xfId="0" applyFont="1" applyFill="1" applyBorder="1" applyAlignment="1">
      <alignment horizontal="center" vertical="center" wrapText="1"/>
    </xf>
    <xf numFmtId="43" fontId="6" fillId="0" borderId="21" xfId="40" applyNumberFormat="1" applyFont="1" applyFill="1" applyBorder="1" applyAlignment="1">
      <alignment horizontal="center" vertical="center" wrapText="1"/>
    </xf>
    <xf numFmtId="194" fontId="6" fillId="0" borderId="21" xfId="40" applyNumberFormat="1" applyFont="1" applyFill="1" applyBorder="1" applyAlignment="1">
      <alignment horizontal="center" vertical="center" wrapText="1"/>
    </xf>
    <xf numFmtId="193" fontId="5" fillId="0" borderId="22" xfId="40" applyNumberFormat="1" applyFont="1" applyFill="1" applyBorder="1" applyAlignment="1">
      <alignment horizontal="center" vertical="center" wrapText="1"/>
    </xf>
    <xf numFmtId="194" fontId="6" fillId="0" borderId="10" xfId="40" applyNumberFormat="1" applyFont="1" applyFill="1" applyBorder="1" applyAlignment="1">
      <alignment horizontal="center" vertical="center" wrapText="1"/>
    </xf>
    <xf numFmtId="0" fontId="6" fillId="0" borderId="18" xfId="0" applyFont="1" applyFill="1" applyBorder="1" applyAlignment="1">
      <alignment vertical="center" wrapText="1"/>
    </xf>
    <xf numFmtId="0" fontId="6" fillId="0" borderId="18" xfId="0" applyFont="1" applyFill="1" applyBorder="1" applyAlignment="1">
      <alignment horizontal="center" vertical="center" wrapText="1"/>
    </xf>
    <xf numFmtId="43" fontId="6" fillId="0" borderId="18" xfId="40" applyNumberFormat="1" applyFont="1" applyFill="1" applyBorder="1" applyAlignment="1">
      <alignment horizontal="center" vertical="center" wrapText="1"/>
    </xf>
    <xf numFmtId="194" fontId="6" fillId="0" borderId="18" xfId="40" applyNumberFormat="1" applyFont="1" applyFill="1" applyBorder="1" applyAlignment="1">
      <alignment horizontal="center" vertical="center" wrapText="1"/>
    </xf>
    <xf numFmtId="193" fontId="5" fillId="0" borderId="19" xfId="40" applyNumberFormat="1" applyFont="1" applyFill="1" applyBorder="1" applyAlignment="1">
      <alignment horizontal="center" vertical="center" wrapText="1"/>
    </xf>
    <xf numFmtId="0" fontId="8" fillId="36" borderId="23" xfId="0" applyFont="1" applyFill="1" applyBorder="1" applyAlignment="1">
      <alignment vertical="center" wrapText="1"/>
    </xf>
    <xf numFmtId="1" fontId="5" fillId="0" borderId="20" xfId="0" applyNumberFormat="1" applyFont="1" applyBorder="1" applyAlignment="1">
      <alignment vertical="center" wrapText="1"/>
    </xf>
    <xf numFmtId="0" fontId="6" fillId="0" borderId="21" xfId="0" applyFont="1" applyBorder="1" applyAlignment="1">
      <alignment vertical="center" wrapText="1"/>
    </xf>
    <xf numFmtId="0" fontId="6" fillId="0" borderId="21" xfId="0" applyFont="1" applyBorder="1" applyAlignment="1">
      <alignment horizontal="center" vertical="center" wrapText="1"/>
    </xf>
    <xf numFmtId="43" fontId="6" fillId="0" borderId="21" xfId="40" applyNumberFormat="1" applyFont="1" applyBorder="1" applyAlignment="1">
      <alignment horizontal="center" vertical="center" wrapText="1"/>
    </xf>
    <xf numFmtId="194" fontId="6" fillId="0" borderId="21" xfId="40" applyNumberFormat="1" applyFont="1" applyBorder="1" applyAlignment="1">
      <alignment horizontal="center" vertical="center" wrapText="1"/>
    </xf>
    <xf numFmtId="193" fontId="5" fillId="0" borderId="22" xfId="40" applyNumberFormat="1" applyFont="1" applyBorder="1" applyAlignment="1">
      <alignment horizontal="center" vertical="center" wrapText="1"/>
    </xf>
    <xf numFmtId="1" fontId="5" fillId="0" borderId="17" xfId="0" applyNumberFormat="1" applyFont="1" applyBorder="1" applyAlignment="1">
      <alignment vertical="center" wrapText="1"/>
    </xf>
    <xf numFmtId="194" fontId="6" fillId="0" borderId="18" xfId="40" applyNumberFormat="1" applyFont="1" applyBorder="1" applyAlignment="1">
      <alignment horizontal="center" vertical="center" wrapText="1"/>
    </xf>
    <xf numFmtId="0" fontId="1" fillId="33" borderId="10" xfId="0" applyFont="1" applyFill="1" applyBorder="1" applyAlignment="1">
      <alignment horizontal="center" vertical="center" wrapText="1"/>
    </xf>
    <xf numFmtId="0" fontId="4" fillId="0" borderId="23" xfId="0" applyFont="1" applyBorder="1" applyAlignment="1">
      <alignment horizontal="center" vertical="center" wrapText="1"/>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1" fontId="7" fillId="36" borderId="27" xfId="0" applyNumberFormat="1" applyFont="1" applyFill="1" applyBorder="1" applyAlignment="1">
      <alignment horizontal="left" vertical="center" wrapText="1"/>
    </xf>
    <xf numFmtId="1" fontId="7" fillId="36" borderId="28" xfId="0" applyNumberFormat="1" applyFont="1" applyFill="1" applyBorder="1" applyAlignment="1">
      <alignment horizontal="left" vertical="center" wrapText="1"/>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zoomScale="90" zoomScaleNormal="90" zoomScalePageLayoutView="0" workbookViewId="0" topLeftCell="A4">
      <selection activeCell="M24" sqref="M24"/>
    </sheetView>
  </sheetViews>
  <sheetFormatPr defaultColWidth="9.125" defaultRowHeight="12.75"/>
  <cols>
    <col min="1" max="1" width="5.50390625" style="1" customWidth="1"/>
    <col min="2" max="2" width="44.125" style="2" customWidth="1"/>
    <col min="3" max="3" width="8.50390625" style="2" customWidth="1"/>
    <col min="4" max="4" width="8.25390625" style="2" customWidth="1"/>
    <col min="5" max="6" width="16.25390625" style="2" customWidth="1"/>
    <col min="7" max="7" width="2.50390625" style="2" customWidth="1"/>
    <col min="8" max="8" width="2.25390625" style="2" customWidth="1"/>
    <col min="9" max="16384" width="9.125" style="2" customWidth="1"/>
  </cols>
  <sheetData>
    <row r="1" spans="1:6" ht="38.25" customHeight="1">
      <c r="A1" s="82" t="s">
        <v>25</v>
      </c>
      <c r="B1" s="82"/>
      <c r="C1" s="82"/>
      <c r="D1" s="82"/>
      <c r="E1" s="82"/>
      <c r="F1" s="82"/>
    </row>
    <row r="2" spans="1:6" s="3" customFormat="1" ht="27" customHeight="1">
      <c r="A2" s="83" t="s">
        <v>15</v>
      </c>
      <c r="B2" s="84"/>
      <c r="C2" s="84"/>
      <c r="D2" s="84"/>
      <c r="E2" s="84"/>
      <c r="F2" s="85"/>
    </row>
    <row r="3" spans="1:6" s="1" customFormat="1" ht="33" customHeight="1">
      <c r="A3" s="4" t="s">
        <v>0</v>
      </c>
      <c r="B3" s="4" t="s">
        <v>1</v>
      </c>
      <c r="C3" s="4" t="s">
        <v>2</v>
      </c>
      <c r="D3" s="4" t="s">
        <v>3</v>
      </c>
      <c r="E3" s="4" t="s">
        <v>24</v>
      </c>
      <c r="F3" s="4" t="s">
        <v>5</v>
      </c>
    </row>
    <row r="4" spans="1:6" s="1" customFormat="1" ht="29.25" customHeight="1">
      <c r="A4" s="8" t="s">
        <v>6</v>
      </c>
      <c r="B4" s="10" t="s">
        <v>26</v>
      </c>
      <c r="C4" s="11">
        <v>526</v>
      </c>
      <c r="D4" s="8" t="s">
        <v>35</v>
      </c>
      <c r="E4" s="16"/>
      <c r="F4" s="16"/>
    </row>
    <row r="5" spans="1:6" s="1" customFormat="1" ht="29.25" customHeight="1">
      <c r="A5" s="8" t="s">
        <v>8</v>
      </c>
      <c r="B5" s="10" t="s">
        <v>27</v>
      </c>
      <c r="C5" s="17">
        <v>1</v>
      </c>
      <c r="D5" s="8" t="s">
        <v>14</v>
      </c>
      <c r="E5" s="16"/>
      <c r="F5" s="16"/>
    </row>
    <row r="6" spans="1:6" s="1" customFormat="1" ht="29.25" customHeight="1">
      <c r="A6" s="8" t="s">
        <v>9</v>
      </c>
      <c r="B6" s="10" t="s">
        <v>28</v>
      </c>
      <c r="C6" s="14">
        <v>295</v>
      </c>
      <c r="D6" s="8" t="s">
        <v>7</v>
      </c>
      <c r="E6" s="16"/>
      <c r="F6" s="16"/>
    </row>
    <row r="7" spans="1:6" s="1" customFormat="1" ht="29.25" customHeight="1">
      <c r="A7" s="8" t="s">
        <v>16</v>
      </c>
      <c r="B7" s="10" t="s">
        <v>29</v>
      </c>
      <c r="C7" s="14">
        <v>315</v>
      </c>
      <c r="D7" s="8" t="s">
        <v>7</v>
      </c>
      <c r="E7" s="16"/>
      <c r="F7" s="16"/>
    </row>
    <row r="8" spans="1:6" s="1" customFormat="1" ht="29.25" customHeight="1">
      <c r="A8" s="8" t="s">
        <v>17</v>
      </c>
      <c r="B8" s="10" t="s">
        <v>30</v>
      </c>
      <c r="C8" s="14">
        <v>285</v>
      </c>
      <c r="D8" s="8" t="s">
        <v>7</v>
      </c>
      <c r="E8" s="16"/>
      <c r="F8" s="16"/>
    </row>
    <row r="9" spans="1:6" s="1" customFormat="1" ht="29.25" customHeight="1">
      <c r="A9" s="8" t="s">
        <v>18</v>
      </c>
      <c r="B9" s="13" t="s">
        <v>19</v>
      </c>
      <c r="C9" s="11">
        <f>(15+SUM(C4,C6:C8))*1.4</f>
        <v>2010.3999999999999</v>
      </c>
      <c r="D9" s="8" t="s">
        <v>7</v>
      </c>
      <c r="E9" s="16"/>
      <c r="F9" s="16"/>
    </row>
    <row r="10" spans="1:6" ht="17.25" customHeight="1">
      <c r="A10" s="4"/>
      <c r="B10" s="81" t="str">
        <f>A2</f>
        <v>1. BONTÁSI MUNKÁK</v>
      </c>
      <c r="C10" s="81"/>
      <c r="D10" s="81"/>
      <c r="E10" s="8" t="s">
        <v>12</v>
      </c>
      <c r="F10" s="16"/>
    </row>
    <row r="12" spans="1:6" s="3" customFormat="1" ht="27" customHeight="1">
      <c r="A12" s="83" t="s">
        <v>20</v>
      </c>
      <c r="B12" s="84"/>
      <c r="C12" s="84"/>
      <c r="D12" s="84"/>
      <c r="E12" s="84"/>
      <c r="F12" s="85"/>
    </row>
    <row r="13" spans="1:6" s="1" customFormat="1" ht="33" customHeight="1">
      <c r="A13" s="4" t="s">
        <v>0</v>
      </c>
      <c r="B13" s="4" t="s">
        <v>1</v>
      </c>
      <c r="C13" s="4" t="s">
        <v>2</v>
      </c>
      <c r="D13" s="4" t="s">
        <v>3</v>
      </c>
      <c r="E13" s="4" t="s">
        <v>4</v>
      </c>
      <c r="F13" s="4" t="s">
        <v>5</v>
      </c>
    </row>
    <row r="14" spans="1:6" s="1" customFormat="1" ht="33" customHeight="1">
      <c r="A14" s="5" t="s">
        <v>6</v>
      </c>
      <c r="B14" s="6" t="s">
        <v>36</v>
      </c>
      <c r="C14" s="7">
        <v>0</v>
      </c>
      <c r="D14" s="8" t="s">
        <v>7</v>
      </c>
      <c r="E14" s="16"/>
      <c r="F14" s="16"/>
    </row>
    <row r="15" spans="1:11" s="1" customFormat="1" ht="33" customHeight="1">
      <c r="A15" s="5" t="s">
        <v>8</v>
      </c>
      <c r="B15" s="6" t="s">
        <v>31</v>
      </c>
      <c r="C15" s="7">
        <f>K16</f>
        <v>300</v>
      </c>
      <c r="D15" s="8" t="s">
        <v>7</v>
      </c>
      <c r="E15" s="16"/>
      <c r="F15" s="16"/>
      <c r="J15" s="18" t="s">
        <v>37</v>
      </c>
      <c r="K15" s="18">
        <v>1000</v>
      </c>
    </row>
    <row r="16" spans="1:11" s="1" customFormat="1" ht="33" customHeight="1">
      <c r="A16" s="5" t="s">
        <v>9</v>
      </c>
      <c r="B16" s="6" t="str">
        <f>IF(C16&lt;0,"Töltés föld beszállítása depóniáról","Felesleges föld elszállítása, depóniaképzés")</f>
        <v>Töltés föld beszállítása depóniáról</v>
      </c>
      <c r="C16" s="12">
        <f>K16-K17</f>
        <v>-200</v>
      </c>
      <c r="D16" s="8" t="s">
        <v>10</v>
      </c>
      <c r="E16" s="16"/>
      <c r="F16" s="16"/>
      <c r="J16" s="18" t="s">
        <v>38</v>
      </c>
      <c r="K16" s="18">
        <v>300</v>
      </c>
    </row>
    <row r="17" spans="1:11" s="1" customFormat="1" ht="33" customHeight="1">
      <c r="A17" s="5" t="s">
        <v>16</v>
      </c>
      <c r="B17" s="6" t="s">
        <v>40</v>
      </c>
      <c r="C17" s="7">
        <f>K17</f>
        <v>500</v>
      </c>
      <c r="D17" s="8" t="s">
        <v>7</v>
      </c>
      <c r="E17" s="16"/>
      <c r="F17" s="16"/>
      <c r="H17" s="9"/>
      <c r="J17" s="18" t="s">
        <v>39</v>
      </c>
      <c r="K17" s="18">
        <v>500</v>
      </c>
    </row>
    <row r="18" spans="1:6" s="1" customFormat="1" ht="33" customHeight="1">
      <c r="A18" s="5" t="s">
        <v>17</v>
      </c>
      <c r="B18" s="6" t="s">
        <v>32</v>
      </c>
      <c r="C18" s="15">
        <f>K15</f>
        <v>1000</v>
      </c>
      <c r="D18" s="8" t="s">
        <v>11</v>
      </c>
      <c r="E18" s="16"/>
      <c r="F18" s="16"/>
    </row>
    <row r="19" spans="1:6" s="1" customFormat="1" ht="33" customHeight="1">
      <c r="A19" s="5" t="s">
        <v>18</v>
      </c>
      <c r="B19" s="6" t="s">
        <v>41</v>
      </c>
      <c r="C19" s="15">
        <f>C18</f>
        <v>1000</v>
      </c>
      <c r="D19" s="8" t="s">
        <v>11</v>
      </c>
      <c r="E19" s="16"/>
      <c r="F19" s="16"/>
    </row>
    <row r="20" spans="1:6" s="1" customFormat="1" ht="33" customHeight="1">
      <c r="A20" s="19" t="s">
        <v>22</v>
      </c>
      <c r="B20" s="20" t="s">
        <v>33</v>
      </c>
      <c r="C20" s="21">
        <f>C18/4</f>
        <v>250</v>
      </c>
      <c r="D20" s="19" t="s">
        <v>7</v>
      </c>
      <c r="E20" s="22"/>
      <c r="F20" s="22"/>
    </row>
    <row r="21" spans="1:6" s="1" customFormat="1" ht="33" customHeight="1">
      <c r="A21" s="19" t="s">
        <v>23</v>
      </c>
      <c r="B21" s="20" t="s">
        <v>34</v>
      </c>
      <c r="C21" s="23">
        <f>C19*0.2</f>
        <v>200</v>
      </c>
      <c r="D21" s="19" t="s">
        <v>7</v>
      </c>
      <c r="E21" s="22"/>
      <c r="F21" s="22"/>
    </row>
    <row r="22" spans="1:6" ht="17.25" customHeight="1">
      <c r="A22" s="4"/>
      <c r="B22" s="81" t="str">
        <f>A12</f>
        <v>2. FÖLDMUNKÁK</v>
      </c>
      <c r="C22" s="81"/>
      <c r="D22" s="81"/>
      <c r="E22" s="8" t="s">
        <v>12</v>
      </c>
      <c r="F22" s="16"/>
    </row>
  </sheetData>
  <sheetProtection/>
  <mergeCells count="5">
    <mergeCell ref="B22:D22"/>
    <mergeCell ref="A1:F1"/>
    <mergeCell ref="A2:F2"/>
    <mergeCell ref="B10:D10"/>
    <mergeCell ref="A12:F12"/>
  </mergeCells>
  <printOptions/>
  <pageMargins left="0.7874015748031497" right="0.5118110236220472" top="1.06" bottom="0.42" header="0.5118110236220472" footer="0.36"/>
  <pageSetup horizontalDpi="600" verticalDpi="600" orientation="portrait" paperSize="9" scale="88" r:id="rId1"/>
  <headerFooter alignWithMargins="0">
    <oddHeader>&amp;LSárbogárd, TESCO áruház
durvaterep rendezés&amp;C&amp;"Arial CE,Félkövér"Úthálózat Kft.&amp;"Arial CE,Normál"
&amp;9 &amp;"Times New Roman,Normál"&amp;8 &amp;"Arial Narrow,Normál"&amp;10 2800 Tatabánya, Szent Borbála tér 6. II.em.6.
Tel/fax: 34/309-400&amp;RMunkaszám: 
255/2008</oddHeader>
  </headerFooter>
</worksheet>
</file>

<file path=xl/worksheets/sheet2.xml><?xml version="1.0" encoding="utf-8"?>
<worksheet xmlns="http://schemas.openxmlformats.org/spreadsheetml/2006/main" xmlns:r="http://schemas.openxmlformats.org/officeDocument/2006/relationships">
  <dimension ref="A1:G86"/>
  <sheetViews>
    <sheetView tabSelected="1" view="pageBreakPreview" zoomScaleSheetLayoutView="100" workbookViewId="0" topLeftCell="A34">
      <selection activeCell="I4" sqref="I4"/>
    </sheetView>
  </sheetViews>
  <sheetFormatPr defaultColWidth="18.125" defaultRowHeight="12.75"/>
  <cols>
    <col min="1" max="1" width="16.50390625" style="51" customWidth="1"/>
    <col min="2" max="2" width="23.125" style="52" customWidth="1"/>
    <col min="3" max="3" width="54.00390625" style="52" customWidth="1"/>
    <col min="4" max="4" width="11.125" style="34" customWidth="1"/>
    <col min="5" max="6" width="12.50390625" style="34" customWidth="1"/>
    <col min="7" max="7" width="17.50390625" style="53" customWidth="1"/>
    <col min="8" max="16384" width="18.125" style="27" customWidth="1"/>
  </cols>
  <sheetData>
    <row r="1" spans="1:7" ht="30" customHeight="1" thickBot="1">
      <c r="A1" s="24" t="s">
        <v>83</v>
      </c>
      <c r="B1" s="25" t="s">
        <v>42</v>
      </c>
      <c r="C1" s="25" t="s">
        <v>1</v>
      </c>
      <c r="D1" s="25" t="s">
        <v>43</v>
      </c>
      <c r="E1" s="25" t="s">
        <v>44</v>
      </c>
      <c r="F1" s="25" t="s">
        <v>45</v>
      </c>
      <c r="G1" s="26" t="s">
        <v>46</v>
      </c>
    </row>
    <row r="2" spans="1:7" s="35" customFormat="1" ht="19.5" customHeight="1" thickBot="1">
      <c r="A2" s="28" t="s">
        <v>47</v>
      </c>
      <c r="B2" s="29"/>
      <c r="C2" s="29" t="s">
        <v>48</v>
      </c>
      <c r="D2" s="30"/>
      <c r="E2" s="31"/>
      <c r="F2" s="32"/>
      <c r="G2" s="33">
        <f>SUM(G3:G13)</f>
        <v>0</v>
      </c>
    </row>
    <row r="3" spans="1:7" s="35" customFormat="1" ht="60" customHeight="1">
      <c r="A3" s="60" t="s">
        <v>51</v>
      </c>
      <c r="B3" s="61" t="s">
        <v>52</v>
      </c>
      <c r="C3" s="61" t="s">
        <v>84</v>
      </c>
      <c r="D3" s="62" t="s">
        <v>50</v>
      </c>
      <c r="E3" s="63"/>
      <c r="F3" s="64">
        <v>2342</v>
      </c>
      <c r="G3" s="65">
        <f>ROUND(F3*E3,0)</f>
        <v>0</v>
      </c>
    </row>
    <row r="4" spans="1:7" s="35" customFormat="1" ht="60" customHeight="1">
      <c r="A4" s="45" t="s">
        <v>85</v>
      </c>
      <c r="B4" s="67" t="s">
        <v>86</v>
      </c>
      <c r="C4" s="67" t="s">
        <v>87</v>
      </c>
      <c r="D4" s="68" t="s">
        <v>50</v>
      </c>
      <c r="E4" s="69"/>
      <c r="F4" s="70">
        <v>46.5</v>
      </c>
      <c r="G4" s="71">
        <f aca="true" t="shared" si="0" ref="G4:G13">ROUND(F4*E4,0)</f>
        <v>0</v>
      </c>
    </row>
    <row r="5" spans="1:7" s="35" customFormat="1" ht="30" customHeight="1">
      <c r="A5" s="42" t="s">
        <v>90</v>
      </c>
      <c r="B5" s="55" t="s">
        <v>91</v>
      </c>
      <c r="C5" s="55" t="s">
        <v>92</v>
      </c>
      <c r="D5" s="56" t="s">
        <v>50</v>
      </c>
      <c r="E5" s="57"/>
      <c r="F5" s="66">
        <v>2388.5</v>
      </c>
      <c r="G5" s="59">
        <f>ROUND(F5*E5,0)</f>
        <v>0</v>
      </c>
    </row>
    <row r="6" spans="1:7" s="35" customFormat="1" ht="30" customHeight="1">
      <c r="A6" s="42" t="s">
        <v>53</v>
      </c>
      <c r="B6" s="37" t="s">
        <v>54</v>
      </c>
      <c r="C6" s="37" t="s">
        <v>88</v>
      </c>
      <c r="D6" s="38" t="s">
        <v>21</v>
      </c>
      <c r="E6" s="39"/>
      <c r="F6" s="40">
        <v>3022</v>
      </c>
      <c r="G6" s="41">
        <f t="shared" si="0"/>
        <v>0</v>
      </c>
    </row>
    <row r="7" spans="1:7" s="35" customFormat="1" ht="30" customHeight="1">
      <c r="A7" s="36" t="s">
        <v>55</v>
      </c>
      <c r="B7" s="37" t="s">
        <v>56</v>
      </c>
      <c r="C7" s="37" t="s">
        <v>89</v>
      </c>
      <c r="D7" s="38" t="s">
        <v>21</v>
      </c>
      <c r="E7" s="39"/>
      <c r="F7" s="43">
        <f>F6</f>
        <v>3022</v>
      </c>
      <c r="G7" s="41">
        <f t="shared" si="0"/>
        <v>0</v>
      </c>
    </row>
    <row r="8" spans="1:7" s="35" customFormat="1" ht="39.75" customHeight="1">
      <c r="A8" s="36" t="s">
        <v>66</v>
      </c>
      <c r="B8" s="37" t="s">
        <v>67</v>
      </c>
      <c r="C8" s="37" t="s">
        <v>93</v>
      </c>
      <c r="D8" s="38" t="s">
        <v>50</v>
      </c>
      <c r="E8" s="39"/>
      <c r="F8" s="43">
        <v>110.55000000000001</v>
      </c>
      <c r="G8" s="41">
        <f t="shared" si="0"/>
        <v>0</v>
      </c>
    </row>
    <row r="9" spans="1:7" s="35" customFormat="1" ht="30" customHeight="1">
      <c r="A9" s="36" t="s">
        <v>68</v>
      </c>
      <c r="B9" s="37" t="s">
        <v>69</v>
      </c>
      <c r="C9" s="37" t="s">
        <v>94</v>
      </c>
      <c r="D9" s="38" t="s">
        <v>21</v>
      </c>
      <c r="E9" s="39"/>
      <c r="F9" s="43">
        <v>1105.5</v>
      </c>
      <c r="G9" s="41">
        <f t="shared" si="0"/>
        <v>0</v>
      </c>
    </row>
    <row r="10" spans="1:7" s="35" customFormat="1" ht="39.75" customHeight="1">
      <c r="A10" s="36" t="s">
        <v>70</v>
      </c>
      <c r="B10" s="37" t="s">
        <v>71</v>
      </c>
      <c r="C10" s="37" t="s">
        <v>95</v>
      </c>
      <c r="D10" s="38" t="s">
        <v>49</v>
      </c>
      <c r="E10" s="39"/>
      <c r="F10" s="43">
        <f>ROUND(F9/10,4)</f>
        <v>110.55</v>
      </c>
      <c r="G10" s="41">
        <f t="shared" si="0"/>
        <v>0</v>
      </c>
    </row>
    <row r="11" spans="1:7" s="35" customFormat="1" ht="39.75" customHeight="1">
      <c r="A11" s="42" t="s">
        <v>57</v>
      </c>
      <c r="B11" s="55" t="s">
        <v>58</v>
      </c>
      <c r="C11" s="55" t="s">
        <v>96</v>
      </c>
      <c r="D11" s="56" t="s">
        <v>59</v>
      </c>
      <c r="E11" s="57"/>
      <c r="F11" s="58">
        <v>27.15</v>
      </c>
      <c r="G11" s="59">
        <f t="shared" si="0"/>
        <v>0</v>
      </c>
    </row>
    <row r="12" spans="1:7" s="35" customFormat="1" ht="60" customHeight="1">
      <c r="A12" s="42" t="s">
        <v>60</v>
      </c>
      <c r="B12" s="55" t="s">
        <v>61</v>
      </c>
      <c r="C12" s="55" t="s">
        <v>97</v>
      </c>
      <c r="D12" s="56" t="s">
        <v>50</v>
      </c>
      <c r="E12" s="57"/>
      <c r="F12" s="66">
        <v>950</v>
      </c>
      <c r="G12" s="59">
        <f t="shared" si="0"/>
        <v>0</v>
      </c>
    </row>
    <row r="13" spans="1:7" s="35" customFormat="1" ht="30" customHeight="1" thickBot="1">
      <c r="A13" s="42" t="s">
        <v>62</v>
      </c>
      <c r="B13" s="55" t="s">
        <v>63</v>
      </c>
      <c r="C13" s="55" t="s">
        <v>98</v>
      </c>
      <c r="D13" s="56" t="s">
        <v>50</v>
      </c>
      <c r="E13" s="57"/>
      <c r="F13" s="66">
        <f>F12</f>
        <v>950</v>
      </c>
      <c r="G13" s="59">
        <f t="shared" si="0"/>
        <v>0</v>
      </c>
    </row>
    <row r="14" spans="1:7" s="35" customFormat="1" ht="19.5" customHeight="1" thickBot="1">
      <c r="A14" s="28" t="s">
        <v>76</v>
      </c>
      <c r="B14" s="29"/>
      <c r="C14" s="29" t="s">
        <v>77</v>
      </c>
      <c r="D14" s="30"/>
      <c r="E14" s="32"/>
      <c r="F14" s="44"/>
      <c r="G14" s="33">
        <f>SUM(G15:G17)</f>
        <v>0</v>
      </c>
    </row>
    <row r="15" spans="1:7" s="35" customFormat="1" ht="60" customHeight="1">
      <c r="A15" s="45" t="s">
        <v>100</v>
      </c>
      <c r="B15" s="46" t="s">
        <v>101</v>
      </c>
      <c r="C15" s="46" t="s">
        <v>102</v>
      </c>
      <c r="D15" s="47" t="s">
        <v>50</v>
      </c>
      <c r="E15" s="48"/>
      <c r="F15" s="40">
        <v>605.975</v>
      </c>
      <c r="G15" s="49">
        <f>ROUND(F15*E15,0)</f>
        <v>0</v>
      </c>
    </row>
    <row r="16" spans="1:7" s="35" customFormat="1" ht="69.75" customHeight="1">
      <c r="A16" s="36" t="s">
        <v>78</v>
      </c>
      <c r="B16" s="37" t="s">
        <v>79</v>
      </c>
      <c r="C16" s="37" t="s">
        <v>99</v>
      </c>
      <c r="D16" s="38" t="s">
        <v>50</v>
      </c>
      <c r="E16" s="39"/>
      <c r="F16" s="43">
        <v>101.83</v>
      </c>
      <c r="G16" s="41">
        <f>ROUND(F16*E16,0)</f>
        <v>0</v>
      </c>
    </row>
    <row r="17" spans="1:7" s="35" customFormat="1" ht="30" customHeight="1" thickBot="1">
      <c r="A17" s="42" t="s">
        <v>62</v>
      </c>
      <c r="B17" s="55" t="s">
        <v>63</v>
      </c>
      <c r="C17" s="55" t="s">
        <v>98</v>
      </c>
      <c r="D17" s="56" t="s">
        <v>50</v>
      </c>
      <c r="E17" s="57"/>
      <c r="F17" s="66">
        <f>F16+F15</f>
        <v>707.8050000000001</v>
      </c>
      <c r="G17" s="59">
        <f>ROUND(F17*E17,0)</f>
        <v>0</v>
      </c>
    </row>
    <row r="18" spans="1:7" s="35" customFormat="1" ht="19.5" customHeight="1" thickBot="1">
      <c r="A18" s="28" t="s">
        <v>80</v>
      </c>
      <c r="B18" s="29"/>
      <c r="C18" s="29" t="s">
        <v>81</v>
      </c>
      <c r="D18" s="30"/>
      <c r="E18" s="32"/>
      <c r="F18" s="44"/>
      <c r="G18" s="33">
        <f>SUM(G19:G19)</f>
        <v>0</v>
      </c>
    </row>
    <row r="19" spans="1:7" s="72" customFormat="1" ht="120" customHeight="1" thickBot="1">
      <c r="A19" s="36" t="s">
        <v>74</v>
      </c>
      <c r="B19" s="37" t="s">
        <v>75</v>
      </c>
      <c r="C19" s="37" t="s">
        <v>103</v>
      </c>
      <c r="D19" s="38" t="s">
        <v>50</v>
      </c>
      <c r="E19" s="39"/>
      <c r="F19" s="43">
        <v>95.08</v>
      </c>
      <c r="G19" s="41">
        <f>ROUND(F19*E19,0)</f>
        <v>0</v>
      </c>
    </row>
    <row r="20" spans="1:7" s="35" customFormat="1" ht="19.5" customHeight="1" thickBot="1">
      <c r="A20" s="28" t="s">
        <v>72</v>
      </c>
      <c r="B20" s="29"/>
      <c r="C20" s="29" t="s">
        <v>73</v>
      </c>
      <c r="D20" s="30"/>
      <c r="E20" s="32"/>
      <c r="F20" s="44"/>
      <c r="G20" s="33">
        <f>SUM(G21:G34)</f>
        <v>0</v>
      </c>
    </row>
    <row r="21" spans="1:7" s="35" customFormat="1" ht="60" customHeight="1">
      <c r="A21" s="36" t="s">
        <v>152</v>
      </c>
      <c r="B21" s="37" t="s">
        <v>153</v>
      </c>
      <c r="C21" s="37" t="s">
        <v>154</v>
      </c>
      <c r="D21" s="38" t="s">
        <v>50</v>
      </c>
      <c r="E21" s="39"/>
      <c r="F21" s="43">
        <v>0</v>
      </c>
      <c r="G21" s="41">
        <f aca="true" t="shared" si="1" ref="G21:G34">ROUND(F21*E21,0)</f>
        <v>0</v>
      </c>
    </row>
    <row r="22" spans="1:7" s="35" customFormat="1" ht="30" customHeight="1">
      <c r="A22" s="42" t="s">
        <v>137</v>
      </c>
      <c r="B22" s="37" t="s">
        <v>138</v>
      </c>
      <c r="C22" s="37" t="s">
        <v>139</v>
      </c>
      <c r="D22" s="38" t="s">
        <v>21</v>
      </c>
      <c r="E22" s="39"/>
      <c r="F22" s="40">
        <v>0</v>
      </c>
      <c r="G22" s="41">
        <f t="shared" si="1"/>
        <v>0</v>
      </c>
    </row>
    <row r="23" spans="1:7" s="35" customFormat="1" ht="30" customHeight="1">
      <c r="A23" s="36" t="s">
        <v>68</v>
      </c>
      <c r="B23" s="37" t="s">
        <v>69</v>
      </c>
      <c r="C23" s="37" t="s">
        <v>94</v>
      </c>
      <c r="D23" s="38" t="s">
        <v>21</v>
      </c>
      <c r="E23" s="39"/>
      <c r="F23" s="43">
        <f>F22</f>
        <v>0</v>
      </c>
      <c r="G23" s="41">
        <f t="shared" si="1"/>
        <v>0</v>
      </c>
    </row>
    <row r="24" spans="1:7" s="35" customFormat="1" ht="60" customHeight="1">
      <c r="A24" s="36" t="s">
        <v>140</v>
      </c>
      <c r="B24" s="37" t="s">
        <v>141</v>
      </c>
      <c r="C24" s="37" t="s">
        <v>142</v>
      </c>
      <c r="D24" s="38" t="s">
        <v>50</v>
      </c>
      <c r="E24" s="39"/>
      <c r="F24" s="43">
        <v>0</v>
      </c>
      <c r="G24" s="41">
        <f t="shared" si="1"/>
        <v>0</v>
      </c>
    </row>
    <row r="25" spans="1:7" s="35" customFormat="1" ht="30" customHeight="1">
      <c r="A25" s="42" t="s">
        <v>143</v>
      </c>
      <c r="B25" s="55" t="s">
        <v>144</v>
      </c>
      <c r="C25" s="55" t="s">
        <v>145</v>
      </c>
      <c r="D25" s="56" t="s">
        <v>50</v>
      </c>
      <c r="E25" s="57"/>
      <c r="F25" s="66">
        <f>F24</f>
        <v>0</v>
      </c>
      <c r="G25" s="59">
        <f t="shared" si="1"/>
        <v>0</v>
      </c>
    </row>
    <row r="26" spans="1:7" s="35" customFormat="1" ht="69.75" customHeight="1">
      <c r="A26" s="36" t="s">
        <v>104</v>
      </c>
      <c r="B26" s="37" t="s">
        <v>105</v>
      </c>
      <c r="C26" s="37" t="s">
        <v>106</v>
      </c>
      <c r="D26" s="38" t="s">
        <v>13</v>
      </c>
      <c r="E26" s="39"/>
      <c r="F26" s="43">
        <v>15</v>
      </c>
      <c r="G26" s="41">
        <f t="shared" si="1"/>
        <v>0</v>
      </c>
    </row>
    <row r="27" spans="1:7" s="35" customFormat="1" ht="69.75" customHeight="1">
      <c r="A27" s="36" t="s">
        <v>107</v>
      </c>
      <c r="B27" s="37" t="s">
        <v>108</v>
      </c>
      <c r="C27" s="37" t="s">
        <v>109</v>
      </c>
      <c r="D27" s="38" t="s">
        <v>13</v>
      </c>
      <c r="E27" s="39"/>
      <c r="F27" s="43">
        <v>21</v>
      </c>
      <c r="G27" s="41">
        <f t="shared" si="1"/>
        <v>0</v>
      </c>
    </row>
    <row r="28" spans="1:7" s="35" customFormat="1" ht="69.75" customHeight="1">
      <c r="A28" s="36" t="s">
        <v>146</v>
      </c>
      <c r="B28" s="37" t="s">
        <v>147</v>
      </c>
      <c r="C28" s="37" t="s">
        <v>148</v>
      </c>
      <c r="D28" s="38" t="s">
        <v>50</v>
      </c>
      <c r="E28" s="39"/>
      <c r="F28" s="43">
        <v>0</v>
      </c>
      <c r="G28" s="41">
        <f t="shared" si="1"/>
        <v>0</v>
      </c>
    </row>
    <row r="29" spans="1:7" s="35" customFormat="1" ht="30" customHeight="1">
      <c r="A29" s="42" t="s">
        <v>143</v>
      </c>
      <c r="B29" s="55" t="s">
        <v>144</v>
      </c>
      <c r="C29" s="55" t="s">
        <v>145</v>
      </c>
      <c r="D29" s="56" t="s">
        <v>50</v>
      </c>
      <c r="E29" s="57"/>
      <c r="F29" s="66">
        <f>F28</f>
        <v>0</v>
      </c>
      <c r="G29" s="59">
        <f t="shared" si="1"/>
        <v>0</v>
      </c>
    </row>
    <row r="30" spans="1:7" s="35" customFormat="1" ht="30" customHeight="1">
      <c r="A30" s="42" t="s">
        <v>149</v>
      </c>
      <c r="B30" s="37" t="s">
        <v>150</v>
      </c>
      <c r="C30" s="37" t="s">
        <v>151</v>
      </c>
      <c r="D30" s="38" t="s">
        <v>50</v>
      </c>
      <c r="E30" s="39"/>
      <c r="F30" s="40">
        <v>0</v>
      </c>
      <c r="G30" s="41">
        <f t="shared" si="1"/>
        <v>0</v>
      </c>
    </row>
    <row r="31" spans="1:7" s="35" customFormat="1" ht="30" customHeight="1">
      <c r="A31" s="42" t="s">
        <v>90</v>
      </c>
      <c r="B31" s="55" t="s">
        <v>91</v>
      </c>
      <c r="C31" s="55" t="s">
        <v>92</v>
      </c>
      <c r="D31" s="56" t="s">
        <v>50</v>
      </c>
      <c r="E31" s="57"/>
      <c r="F31" s="66">
        <f>F30</f>
        <v>0</v>
      </c>
      <c r="G31" s="59">
        <f t="shared" si="1"/>
        <v>0</v>
      </c>
    </row>
    <row r="32" spans="1:7" s="35" customFormat="1" ht="79.5" customHeight="1">
      <c r="A32" s="36" t="s">
        <v>110</v>
      </c>
      <c r="B32" s="37" t="s">
        <v>111</v>
      </c>
      <c r="C32" s="37" t="s">
        <v>112</v>
      </c>
      <c r="D32" s="38" t="s">
        <v>13</v>
      </c>
      <c r="E32" s="39"/>
      <c r="F32" s="43">
        <v>4</v>
      </c>
      <c r="G32" s="41">
        <f t="shared" si="1"/>
        <v>0</v>
      </c>
    </row>
    <row r="33" spans="1:7" s="35" customFormat="1" ht="69.75" customHeight="1">
      <c r="A33" s="36" t="s">
        <v>113</v>
      </c>
      <c r="B33" s="37" t="s">
        <v>114</v>
      </c>
      <c r="C33" s="37" t="s">
        <v>115</v>
      </c>
      <c r="D33" s="38" t="s">
        <v>50</v>
      </c>
      <c r="E33" s="39"/>
      <c r="F33" s="43">
        <v>97.77</v>
      </c>
      <c r="G33" s="41">
        <f t="shared" si="1"/>
        <v>0</v>
      </c>
    </row>
    <row r="34" spans="1:7" s="35" customFormat="1" ht="60" customHeight="1" thickBot="1">
      <c r="A34" s="36" t="s">
        <v>64</v>
      </c>
      <c r="B34" s="37" t="s">
        <v>65</v>
      </c>
      <c r="C34" s="37" t="s">
        <v>116</v>
      </c>
      <c r="D34" s="38" t="s">
        <v>50</v>
      </c>
      <c r="E34" s="39"/>
      <c r="F34" s="43">
        <v>0</v>
      </c>
      <c r="G34" s="41">
        <f t="shared" si="1"/>
        <v>0</v>
      </c>
    </row>
    <row r="35" spans="1:7" s="35" customFormat="1" ht="19.5" customHeight="1" thickBot="1">
      <c r="A35" s="28" t="s">
        <v>117</v>
      </c>
      <c r="B35" s="29"/>
      <c r="C35" s="29" t="s">
        <v>118</v>
      </c>
      <c r="D35" s="30"/>
      <c r="E35" s="32"/>
      <c r="F35" s="44"/>
      <c r="G35" s="33">
        <f>SUM(G36:G37)</f>
        <v>0</v>
      </c>
    </row>
    <row r="36" spans="1:7" s="35" customFormat="1" ht="69.75" customHeight="1">
      <c r="A36" s="73" t="s">
        <v>119</v>
      </c>
      <c r="B36" s="74" t="s">
        <v>120</v>
      </c>
      <c r="C36" s="74" t="s">
        <v>121</v>
      </c>
      <c r="D36" s="75" t="s">
        <v>14</v>
      </c>
      <c r="E36" s="76"/>
      <c r="F36" s="77">
        <v>10</v>
      </c>
      <c r="G36" s="78">
        <f>ROUND(F36*E36,0)</f>
        <v>0</v>
      </c>
    </row>
    <row r="37" spans="1:7" s="35" customFormat="1" ht="79.5" customHeight="1" thickBot="1">
      <c r="A37" s="79" t="s">
        <v>122</v>
      </c>
      <c r="B37" s="46" t="s">
        <v>123</v>
      </c>
      <c r="C37" s="46" t="s">
        <v>124</v>
      </c>
      <c r="D37" s="47" t="s">
        <v>14</v>
      </c>
      <c r="E37" s="48"/>
      <c r="F37" s="80">
        <v>11</v>
      </c>
      <c r="G37" s="49">
        <f>ROUND(F37*E37,0)</f>
        <v>0</v>
      </c>
    </row>
    <row r="38" spans="1:7" s="35" customFormat="1" ht="19.5" customHeight="1" thickBot="1">
      <c r="A38" s="28" t="s">
        <v>125</v>
      </c>
      <c r="B38" s="29"/>
      <c r="C38" s="29" t="s">
        <v>126</v>
      </c>
      <c r="D38" s="30"/>
      <c r="E38" s="32"/>
      <c r="F38" s="44"/>
      <c r="G38" s="33">
        <f>SUM(G39:G41)</f>
        <v>0</v>
      </c>
    </row>
    <row r="39" spans="1:7" s="35" customFormat="1" ht="30" customHeight="1" thickBot="1">
      <c r="A39" s="73" t="s">
        <v>127</v>
      </c>
      <c r="B39" s="74" t="s">
        <v>128</v>
      </c>
      <c r="C39" s="74" t="s">
        <v>129</v>
      </c>
      <c r="D39" s="75" t="s">
        <v>14</v>
      </c>
      <c r="E39" s="76"/>
      <c r="F39" s="77">
        <v>1</v>
      </c>
      <c r="G39" s="78">
        <f>ROUND(F39*E39,0)</f>
        <v>0</v>
      </c>
    </row>
    <row r="40" spans="1:7" s="35" customFormat="1" ht="39.75" customHeight="1" thickBot="1">
      <c r="A40" s="73" t="s">
        <v>130</v>
      </c>
      <c r="B40" s="74" t="s">
        <v>131</v>
      </c>
      <c r="C40" s="74" t="s">
        <v>132</v>
      </c>
      <c r="D40" s="75" t="s">
        <v>14</v>
      </c>
      <c r="E40" s="76"/>
      <c r="F40" s="77">
        <v>1</v>
      </c>
      <c r="G40" s="78">
        <f>ROUND(F40*E40,0)</f>
        <v>0</v>
      </c>
    </row>
    <row r="41" spans="1:7" s="35" customFormat="1" ht="39.75" customHeight="1" thickBot="1">
      <c r="A41" s="73" t="s">
        <v>133</v>
      </c>
      <c r="B41" s="74" t="s">
        <v>134</v>
      </c>
      <c r="C41" s="74" t="s">
        <v>135</v>
      </c>
      <c r="D41" s="75" t="s">
        <v>136</v>
      </c>
      <c r="E41" s="76"/>
      <c r="F41" s="77">
        <v>1</v>
      </c>
      <c r="G41" s="78">
        <f>ROUND(F41*E41,0)</f>
        <v>0</v>
      </c>
    </row>
    <row r="42" spans="1:7" s="50" customFormat="1" ht="19.5" customHeight="1" thickBot="1">
      <c r="A42" s="86" t="s">
        <v>82</v>
      </c>
      <c r="B42" s="87"/>
      <c r="C42" s="29"/>
      <c r="D42" s="30"/>
      <c r="E42" s="30"/>
      <c r="F42" s="30"/>
      <c r="G42" s="33">
        <f>G38+G35+G20+G18+G14+G2</f>
        <v>0</v>
      </c>
    </row>
    <row r="78" ht="14.25" customHeight="1"/>
    <row r="80" spans="1:7" s="54" customFormat="1" ht="12.75">
      <c r="A80" s="51"/>
      <c r="B80" s="52"/>
      <c r="C80" s="52"/>
      <c r="D80" s="34"/>
      <c r="E80" s="34"/>
      <c r="F80" s="34"/>
      <c r="G80" s="53"/>
    </row>
    <row r="86" spans="1:7" ht="81" customHeight="1">
      <c r="A86" s="27"/>
      <c r="B86" s="27"/>
      <c r="C86" s="27"/>
      <c r="D86" s="27"/>
      <c r="E86" s="27"/>
      <c r="F86" s="27"/>
      <c r="G86" s="27"/>
    </row>
  </sheetData>
  <sheetProtection/>
  <mergeCells count="1">
    <mergeCell ref="A42:B42"/>
  </mergeCells>
  <printOptions/>
  <pageMargins left="0" right="0.010416666666666666" top="0.75" bottom="0.75" header="0.3" footer="0.3"/>
  <pageSetup horizontalDpi="600" verticalDpi="600" orientation="landscape" paperSize="9" scale="99" r:id="rId1"/>
  <headerFooter>
    <oddHeader>&amp;C&amp;"Arial CE,Félkövér"&amp;14Héreg, 0174 hrsz.-ú külterületi út korszerűsítése</oddHeader>
  </headerFooter>
  <rowBreaks count="4" manualBreakCount="4">
    <brk id="13" max="6" man="1"/>
    <brk id="19" max="6" man="1"/>
    <brk id="29" max="6" man="1"/>
    <brk id="3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Úthálózat BT.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dc:creator>
  <cp:keywords/>
  <dc:description/>
  <cp:lastModifiedBy>Tomasovszky Edit</cp:lastModifiedBy>
  <cp:lastPrinted>2017-01-26T12:57:54Z</cp:lastPrinted>
  <dcterms:created xsi:type="dcterms:W3CDTF">2004-02-20T11:15:38Z</dcterms:created>
  <dcterms:modified xsi:type="dcterms:W3CDTF">2019-06-04T18:46:26Z</dcterms:modified>
  <cp:category/>
  <cp:version/>
  <cp:contentType/>
  <cp:contentStatus/>
</cp:coreProperties>
</file>